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456" windowWidth="20496" windowHeight="7512"/>
  </bookViews>
  <sheets>
    <sheet name="Suivi des activités" sheetId="1" r:id="rId1"/>
    <sheet name="Liste des activités" sheetId="2" state="hidden" r:id="rId2"/>
  </sheets>
  <definedNames>
    <definedName name="AutreTotal">TotalGénéral-SUM('Suivi des activités'!$B$3:$B$15)</definedName>
    <definedName name="Catégorie1">'Suivi des activités'!$A$3</definedName>
    <definedName name="Catégorie1Unité">'Suivi des activités'!$C$4</definedName>
    <definedName name="Catégorie2">'Suivi des activités'!$A$7</definedName>
    <definedName name="Catégorie2Unité">'Suivi des activités'!$C$8</definedName>
    <definedName name="Catégorie3">'Suivi des activités'!$A$11</definedName>
    <definedName name="Catégorie3Unité">'Suivi des activités'!$C$12</definedName>
    <definedName name="Catégorie4">'Suivi des activités'!$A$15</definedName>
    <definedName name="Catégorie4Unité">'Suivi des activités'!$C$16</definedName>
    <definedName name="Catégorie5">'Suivi des activités'!$A$19</definedName>
    <definedName name="Catégorie5Unité">'Suivi des activités'!$C$20</definedName>
    <definedName name="ListeActivités">'Liste des activités'!$B$4:$B$8</definedName>
    <definedName name="RechercheActivité">'Liste des activités'!$B$4:$C$8</definedName>
    <definedName name="TotalGénéral">SUM(Liste[Total])</definedName>
    <definedName name="TousAutres">'Suivi des activités'!$A$23</definedName>
  </definedNames>
  <calcPr calcId="171026" refMode="R1C1"/>
</workbook>
</file>

<file path=xl/calcChain.xml><?xml version="1.0" encoding="utf-8"?>
<calcChain xmlns="http://schemas.openxmlformats.org/spreadsheetml/2006/main">
  <c r="B4" i="2" l="1"/>
  <c r="C4" i="2"/>
  <c r="J7" i="1"/>
  <c r="B5" i="2"/>
  <c r="C5" i="2"/>
  <c r="J8" i="1"/>
  <c r="B6" i="2"/>
  <c r="C6" i="2"/>
  <c r="J9" i="1"/>
  <c r="B7" i="2"/>
  <c r="C7" i="2"/>
  <c r="J10" i="1"/>
  <c r="B8" i="2"/>
  <c r="C8" i="2"/>
  <c r="J11" i="1"/>
  <c r="J12" i="1"/>
  <c r="J6" i="1"/>
  <c r="B21" i="1"/>
  <c r="B19" i="1"/>
  <c r="B17" i="1"/>
  <c r="B15" i="1"/>
  <c r="B13" i="1"/>
  <c r="B11" i="1"/>
  <c r="B9" i="1"/>
  <c r="B7" i="1"/>
  <c r="B5" i="1"/>
  <c r="B3" i="1"/>
  <c r="B23" i="1"/>
</calcChain>
</file>

<file path=xl/sharedStrings.xml><?xml version="1.0" encoding="utf-8"?>
<sst xmlns="http://schemas.openxmlformats.org/spreadsheetml/2006/main" count="41" uniqueCount="25">
  <si>
    <t>Suivi des activités</t>
  </si>
  <si>
    <r>
      <rPr>
        <b/>
        <sz val="10"/>
        <color theme="0"/>
        <rFont val="Calibri"/>
        <family val="2"/>
        <scheme val="major"/>
      </rPr>
      <t>Suivez vos cinq activités principales.</t>
    </r>
    <r>
      <rPr>
        <sz val="10"/>
        <color theme="0"/>
        <rFont val="Calibri"/>
        <family val="2"/>
        <scheme val="major"/>
      </rPr>
      <t xml:space="preserve"> Remplacez les informations suivantes par les activités que vous effectuez le plus souvent. Ajoutez ensuite des entrées pour celles-ci dans la feuille des activités pour suivre vos progrès.</t>
    </r>
  </si>
  <si>
    <t>Vélo</t>
  </si>
  <si>
    <t>Kilomètres</t>
  </si>
  <si>
    <t>Calories</t>
  </si>
  <si>
    <t>Date</t>
  </si>
  <si>
    <t>Activité</t>
  </si>
  <si>
    <t>Heure de début</t>
  </si>
  <si>
    <t>Durée</t>
  </si>
  <si>
    <t>Total</t>
  </si>
  <si>
    <t>Unité</t>
  </si>
  <si>
    <t>Note</t>
  </si>
  <si>
    <t>Temps chaud et humide</t>
  </si>
  <si>
    <t>Natation</t>
  </si>
  <si>
    <t>Après-midi détente</t>
  </si>
  <si>
    <t>Mètres</t>
  </si>
  <si>
    <t>Nuit de sommeil réparateur avant</t>
  </si>
  <si>
    <t>Activité 3</t>
  </si>
  <si>
    <t>Activité 4</t>
  </si>
  <si>
    <t>Activité 5</t>
  </si>
  <si>
    <t>Pas</t>
  </si>
  <si>
    <t>Répétitions</t>
  </si>
  <si>
    <t>Liste des activités</t>
  </si>
  <si>
    <t>La liste suivante est liée aux activités personnalisées et renseigne la liste déroulante dans la feuille sur les activités. Cette feuille doit rester masquée.</t>
  </si>
  <si>
    <t>Unitéé</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</si>
</sst>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00"/>
    <numFmt numFmtId="165" formatCode="[h]:mm:ss;@"/>
    <numFmt numFmtId="166" formatCode="0.0"/>
  </numFmts>
  <fonts count="13" x14ac:knownFonts="1">
    <font>
      <sz val="10"/>
      <color theme="3"/>
      <name val="Calibri"/>
      <family val="2"/>
      <scheme val="minor"/>
    </font>
    <font>
      <sz val="36"/>
      <color theme="8"/>
      <name val="Calibri"/>
      <family val="2"/>
      <scheme val="major"/>
    </font>
    <font>
      <sz val="10"/>
      <color theme="0"/>
      <name val="Calibri"/>
      <family val="2"/>
      <scheme val="minor"/>
    </font>
    <font>
      <sz val="8"/>
      <color theme="0"/>
      <name val="Calibri"/>
      <family val="2"/>
      <scheme val="minor"/>
    </font>
    <font>
      <sz val="22"/>
      <color theme="0"/>
      <name val="Calibri"/>
      <family val="2"/>
      <scheme val="minor"/>
    </font>
    <font>
      <sz val="20"/>
      <color theme="0"/>
      <name val="Calibri"/>
      <family val="2"/>
      <scheme val="major"/>
    </font>
    <font>
      <b/>
      <sz val="11"/>
      <color theme="3"/>
      <name val="Calibri"/>
      <family val="2"/>
      <scheme val="minor"/>
    </font>
    <font>
      <b/>
      <sz val="20"/>
      <color theme="0"/>
      <name val="Calibri"/>
      <family val="2"/>
      <scheme val="major"/>
    </font>
    <font>
      <b/>
      <sz val="18"/>
      <color theme="4"/>
      <name val="Calibri"/>
      <family val="2"/>
      <scheme val="major"/>
    </font>
    <font>
      <b/>
      <sz val="8"/>
      <color theme="0"/>
      <name val="Calibri"/>
      <family val="2"/>
      <scheme val="major"/>
    </font>
    <font>
      <b/>
      <sz val="10"/>
      <color theme="0"/>
      <name val="Calibri"/>
      <family val="2"/>
      <scheme val="minor"/>
    </font>
    <font>
      <sz val="10"/>
      <color theme="0"/>
      <name val="Calibri"/>
      <family val="2"/>
      <scheme val="major"/>
    </font>
    <font>
      <b/>
      <sz val="10"/>
      <color theme="0"/>
      <name val="Calibri"/>
      <family val="2"/>
      <scheme val="major"/>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3"/>
        <bgColor indexed="64"/>
      </patternFill>
    </fill>
  </fills>
  <borders count="3">
    <border>
      <left/>
      <right/>
      <top/>
      <bottom/>
      <diagonal/>
    </border>
    <border>
      <left/>
      <right/>
      <top/>
      <bottom style="thick">
        <color theme="0"/>
      </bottom>
      <diagonal/>
    </border>
    <border>
      <left/>
      <right/>
      <top style="thick">
        <color theme="0"/>
      </top>
      <bottom/>
      <diagonal/>
    </border>
  </borders>
  <cellStyleXfs count="4">
    <xf numFmtId="0" fontId="0" fillId="0" borderId="0" applyNumberFormat="0" applyFill="0" applyBorder="0" applyProtection="0">
      <alignment vertical="center"/>
    </xf>
    <xf numFmtId="0" fontId="8" fillId="0" borderId="0" applyNumberFormat="0" applyBorder="0" applyProtection="0"/>
    <xf numFmtId="0" fontId="7" fillId="3" borderId="0" applyNumberFormat="0" applyBorder="0" applyAlignment="0" applyProtection="0"/>
    <xf numFmtId="0" fontId="4" fillId="4" borderId="0" applyNumberFormat="0" applyBorder="0" applyProtection="0">
      <alignment horizontal="center" vertical="top"/>
    </xf>
  </cellStyleXfs>
  <cellXfs count="57">
    <xf numFmtId="0" fontId="0" fillId="0" borderId="0" xfId="0">
      <alignment vertical="center"/>
    </xf>
    <xf numFmtId="164" fontId="1" fillId="2" borderId="0" xfId="0" applyNumberFormat="1" applyFont="1" applyFill="1">
      <alignment vertical="center"/>
    </xf>
    <xf numFmtId="164" fontId="0" fillId="2" borderId="0" xfId="0" applyNumberFormat="1" applyFont="1" applyFill="1">
      <alignment vertical="center"/>
    </xf>
    <xf numFmtId="0" fontId="8" fillId="0" borderId="0" xfId="1"/>
    <xf numFmtId="0" fontId="0" fillId="2" borderId="0" xfId="0" applyFont="1" applyFill="1">
      <alignment vertical="center"/>
    </xf>
    <xf numFmtId="0" fontId="1" fillId="2" borderId="0" xfId="0" applyFont="1" applyFill="1">
      <alignment vertical="center"/>
    </xf>
    <xf numFmtId="0" fontId="1" fillId="2" borderId="0" xfId="0" applyFont="1" applyFill="1" applyAlignment="1">
      <alignment horizontal="center"/>
    </xf>
    <xf numFmtId="0" fontId="0" fillId="2" borderId="0" xfId="0" applyFont="1" applyFill="1" applyAlignment="1">
      <alignment horizontal="center"/>
    </xf>
    <xf numFmtId="0" fontId="0" fillId="0" borderId="0" xfId="0" applyFont="1" applyFill="1" applyBorder="1" applyAlignment="1">
      <alignment horizontal="left" vertical="center"/>
    </xf>
    <xf numFmtId="0" fontId="0" fillId="0" borderId="0" xfId="0" applyFont="1" applyFill="1" applyBorder="1" applyAlignment="1">
      <alignment vertical="center"/>
    </xf>
    <xf numFmtId="165" fontId="0" fillId="0" borderId="0" xfId="0" applyNumberFormat="1" applyFont="1" applyFill="1" applyBorder="1" applyAlignment="1">
      <alignment vertical="center"/>
    </xf>
    <xf numFmtId="0" fontId="0" fillId="2" borderId="0" xfId="0" applyFont="1" applyFill="1" applyAlignment="1">
      <alignment horizontal="left"/>
    </xf>
    <xf numFmtId="0" fontId="0" fillId="2" borderId="0" xfId="0" applyFont="1" applyFill="1" applyAlignment="1">
      <alignment vertical="center"/>
    </xf>
    <xf numFmtId="164" fontId="0" fillId="2" borderId="0" xfId="0" applyNumberFormat="1" applyFont="1" applyFill="1" applyAlignment="1">
      <alignment vertical="center"/>
    </xf>
    <xf numFmtId="0" fontId="5" fillId="3" borderId="0" xfId="2" applyFont="1" applyFill="1" applyAlignment="1">
      <alignment vertical="center"/>
    </xf>
    <xf numFmtId="0" fontId="3" fillId="4" borderId="0" xfId="0" applyFont="1" applyFill="1" applyBorder="1" applyAlignment="1">
      <alignment vertical="center"/>
    </xf>
    <xf numFmtId="0" fontId="3" fillId="4" borderId="0" xfId="0" applyFont="1" applyFill="1" applyBorder="1" applyAlignment="1"/>
    <xf numFmtId="0" fontId="5" fillId="3" borderId="0" xfId="2" applyFont="1" applyFill="1" applyBorder="1" applyAlignment="1">
      <alignment vertical="center"/>
    </xf>
    <xf numFmtId="0" fontId="0" fillId="4" borderId="0" xfId="0" applyFill="1" applyBorder="1">
      <alignment vertical="center"/>
    </xf>
    <xf numFmtId="0" fontId="3" fillId="4" borderId="1" xfId="0" applyFont="1" applyFill="1" applyBorder="1" applyAlignment="1"/>
    <xf numFmtId="0" fontId="0" fillId="4" borderId="2" xfId="0" applyFont="1" applyFill="1" applyBorder="1">
      <alignment vertical="center"/>
    </xf>
    <xf numFmtId="0" fontId="0" fillId="4" borderId="1" xfId="0" applyFont="1" applyFill="1" applyBorder="1">
      <alignment vertical="center"/>
    </xf>
    <xf numFmtId="0" fontId="0" fillId="4" borderId="0" xfId="0" applyFont="1" applyFill="1" applyBorder="1">
      <alignment vertical="center"/>
    </xf>
    <xf numFmtId="0" fontId="0" fillId="2" borderId="0" xfId="0" applyFont="1" applyFill="1" applyBorder="1">
      <alignment vertical="center"/>
    </xf>
    <xf numFmtId="0" fontId="0" fillId="0" borderId="0" xfId="0" applyNumberFormat="1" applyFont="1" applyFill="1" applyBorder="1" applyAlignment="1">
      <alignment horizontal="right" vertical="center" indent="1"/>
    </xf>
    <xf numFmtId="0" fontId="0" fillId="2" borderId="0" xfId="0" applyNumberFormat="1" applyFont="1" applyFill="1" applyAlignment="1">
      <alignment horizontal="right" vertical="center" indent="1"/>
    </xf>
    <xf numFmtId="0" fontId="0" fillId="0" borderId="0" xfId="0" applyNumberFormat="1" applyFont="1" applyFill="1" applyBorder="1" applyAlignment="1">
      <alignment horizontal="left" vertical="center" indent="2"/>
    </xf>
    <xf numFmtId="0" fontId="0" fillId="0" borderId="0" xfId="0" applyFont="1" applyFill="1" applyBorder="1" applyAlignment="1">
      <alignment horizontal="right" vertical="center"/>
    </xf>
    <xf numFmtId="0" fontId="0" fillId="0" borderId="0" xfId="0" applyFont="1" applyFill="1" applyBorder="1" applyAlignment="1">
      <alignment horizontal="left" vertical="center" indent="1"/>
    </xf>
    <xf numFmtId="0" fontId="0" fillId="0" borderId="0" xfId="0" applyFont="1" applyFill="1" applyBorder="1" applyAlignment="1">
      <alignment horizontal="right" vertical="center" indent="1"/>
    </xf>
    <xf numFmtId="0" fontId="0" fillId="0" borderId="0" xfId="0" applyFont="1" applyFill="1" applyBorder="1" applyAlignment="1">
      <alignment horizontal="left" vertical="center" indent="2"/>
    </xf>
    <xf numFmtId="14" fontId="0" fillId="0" borderId="0" xfId="0" applyNumberFormat="1" applyFont="1" applyFill="1" applyBorder="1" applyAlignment="1">
      <alignment horizontal="left" vertical="center" indent="1"/>
    </xf>
    <xf numFmtId="14" fontId="0" fillId="2" borderId="0" xfId="0" applyNumberFormat="1" applyFont="1" applyFill="1" applyAlignment="1">
      <alignment horizontal="left" vertical="center" indent="1"/>
    </xf>
    <xf numFmtId="0" fontId="0" fillId="0" borderId="0" xfId="0" applyAlignment="1">
      <alignment vertical="center"/>
    </xf>
    <xf numFmtId="165" fontId="0" fillId="0" borderId="0" xfId="0" applyNumberFormat="1" applyFont="1" applyFill="1" applyAlignment="1">
      <alignment vertical="center"/>
    </xf>
    <xf numFmtId="0" fontId="6" fillId="0" borderId="0" xfId="0" applyFont="1" applyAlignment="1"/>
    <xf numFmtId="20" fontId="0" fillId="0" borderId="0" xfId="0" applyNumberFormat="1" applyFont="1" applyFill="1" applyBorder="1" applyAlignment="1">
      <alignment horizontal="right" vertical="center" indent="1"/>
    </xf>
    <xf numFmtId="20" fontId="0" fillId="2" borderId="0" xfId="0" applyNumberFormat="1" applyFont="1" applyFill="1" applyAlignment="1">
      <alignment horizontal="right" vertical="center" indent="1"/>
    </xf>
    <xf numFmtId="14" fontId="0" fillId="2" borderId="0" xfId="0" applyNumberFormat="1" applyFont="1" applyFill="1">
      <alignment vertical="center"/>
    </xf>
    <xf numFmtId="0" fontId="7" fillId="3" borderId="0" xfId="2" applyAlignment="1">
      <alignment horizontal="left" vertical="center" indent="1"/>
    </xf>
    <xf numFmtId="0" fontId="11" fillId="3" borderId="0" xfId="2" applyFont="1" applyFill="1" applyBorder="1" applyAlignment="1">
      <alignment horizontal="left" vertical="center" wrapText="1" indent="1"/>
    </xf>
    <xf numFmtId="0" fontId="2" fillId="4" borderId="0" xfId="0" applyFont="1" applyFill="1" applyBorder="1" applyAlignment="1">
      <alignment horizontal="left" vertical="center" indent="1"/>
    </xf>
    <xf numFmtId="0" fontId="2" fillId="4" borderId="1" xfId="0" applyFont="1" applyFill="1" applyBorder="1" applyAlignment="1">
      <alignment horizontal="left" vertical="center" indent="1"/>
    </xf>
    <xf numFmtId="166" fontId="4" fillId="4" borderId="0" xfId="3" applyNumberFormat="1" applyAlignment="1">
      <alignment horizontal="center"/>
    </xf>
    <xf numFmtId="1" fontId="4" fillId="4" borderId="0" xfId="3" applyNumberFormat="1" applyBorder="1" applyAlignment="1">
      <alignment horizontal="center" vertical="top"/>
    </xf>
    <xf numFmtId="1" fontId="4" fillId="4" borderId="1" xfId="3" applyNumberFormat="1" applyBorder="1" applyAlignment="1">
      <alignment horizontal="center" vertical="top"/>
    </xf>
    <xf numFmtId="0" fontId="2" fillId="4" borderId="2" xfId="0" applyFont="1" applyFill="1" applyBorder="1" applyAlignment="1">
      <alignment horizontal="left" vertical="center" indent="1"/>
    </xf>
    <xf numFmtId="0" fontId="10" fillId="3" borderId="2" xfId="0" applyFont="1" applyFill="1" applyBorder="1" applyAlignment="1">
      <alignment horizontal="left" vertical="center" indent="2"/>
    </xf>
    <xf numFmtId="0" fontId="10" fillId="3" borderId="0" xfId="0" applyFont="1" applyFill="1" applyBorder="1" applyAlignment="1">
      <alignment horizontal="left" vertical="center" indent="2"/>
    </xf>
    <xf numFmtId="1" fontId="4" fillId="3" borderId="0" xfId="3" applyNumberFormat="1" applyFill="1" applyAlignment="1">
      <alignment horizontal="center" vertical="center"/>
    </xf>
    <xf numFmtId="0" fontId="4" fillId="3" borderId="0" xfId="3" applyFill="1" applyAlignment="1">
      <alignment horizontal="center" vertical="center"/>
    </xf>
    <xf numFmtId="0" fontId="3" fillId="3" borderId="2" xfId="0" applyFont="1" applyFill="1" applyBorder="1" applyAlignment="1">
      <alignment vertical="center"/>
    </xf>
    <xf numFmtId="0" fontId="3" fillId="3" borderId="0" xfId="0" applyFont="1" applyFill="1" applyBorder="1" applyAlignment="1">
      <alignment vertical="center"/>
    </xf>
    <xf numFmtId="0" fontId="2" fillId="4" borderId="2" xfId="0" applyFont="1" applyFill="1" applyBorder="1" applyAlignment="1">
      <alignment horizontal="left" vertical="center" indent="2"/>
    </xf>
    <xf numFmtId="0" fontId="2" fillId="4" borderId="0" xfId="0" applyFont="1" applyFill="1" applyBorder="1" applyAlignment="1">
      <alignment horizontal="left" vertical="center" indent="2"/>
    </xf>
    <xf numFmtId="0" fontId="7" fillId="3" borderId="0" xfId="2" applyAlignment="1">
      <alignment horizontal="left" vertical="center" indent="1"/>
    </xf>
    <xf numFmtId="0" fontId="9" fillId="3" borderId="0" xfId="2" applyFont="1" applyAlignment="1">
      <alignment horizontal="left" vertical="center" wrapText="1" indent="1"/>
    </xf>
  </cellXfs>
  <cellStyles count="4">
    <cellStyle name="Heading 1" xfId="1" builtinId="16" customBuiltin="1"/>
    <cellStyle name="Heading 2" xfId="3" builtinId="17" customBuiltin="1"/>
    <cellStyle name="Normal" xfId="0" builtinId="0" customBuiltin="1"/>
    <cellStyle name="Title" xfId="2" builtinId="15" customBuiltin="1"/>
  </cellStyles>
  <dxfs count="12">
    <dxf>
      <alignment vertical="center" textRotation="0" wrapText="0" indent="0" justifyLastLine="0" shrinkToFit="0" readingOrder="0"/>
    </dxf>
    <dxf>
      <numFmt numFmtId="0" formatCode="General"/>
      <alignment horizontal="right" vertical="center" textRotation="0" wrapText="0" indent="1" justifyLastLine="0" shrinkToFit="0" readingOrder="0"/>
    </dxf>
    <dxf>
      <font>
        <b val="0"/>
        <i val="0"/>
        <strike val="0"/>
        <condense val="0"/>
        <extend val="0"/>
        <outline val="0"/>
        <shadow val="0"/>
        <u val="none"/>
        <vertAlign val="baseline"/>
        <sz val="10"/>
        <color theme="3"/>
        <name val="Calibri"/>
        <scheme val="minor"/>
      </font>
      <numFmt numFmtId="0" formatCode="General"/>
      <fill>
        <patternFill patternType="solid">
          <fgColor indexed="64"/>
          <bgColor theme="0"/>
        </patternFill>
      </fill>
      <alignment horizontal="left" vertical="center" textRotation="0" wrapText="0" indent="2" justifyLastLine="0" shrinkToFit="0" readingOrder="0"/>
    </dxf>
    <dxf>
      <alignment vertical="center" textRotation="0" wrapText="0" indent="0" justifyLastLine="0" shrinkToFit="0" readingOrder="0"/>
    </dxf>
    <dxf>
      <font>
        <b val="0"/>
        <i val="0"/>
        <strike val="0"/>
        <condense val="0"/>
        <extend val="0"/>
        <outline val="0"/>
        <shadow val="0"/>
        <u val="none"/>
        <vertAlign val="baseline"/>
        <sz val="10"/>
        <color theme="3"/>
        <name val="Calibri"/>
        <scheme val="minor"/>
      </font>
      <numFmt numFmtId="165" formatCode="[h]:mm:ss;@"/>
      <fill>
        <patternFill patternType="none">
          <fgColor indexed="64"/>
          <bgColor indexed="65"/>
        </patternFill>
      </fill>
      <alignment horizontal="general" vertical="center" textRotation="0" wrapText="0" indent="0" justifyLastLine="0" shrinkToFit="0" readingOrder="0"/>
    </dxf>
    <dxf>
      <numFmt numFmtId="25" formatCode="h:mm"/>
      <alignment horizontal="right" vertical="center" textRotation="0" wrapText="0" indent="1" justifyLastLine="0" shrinkToFit="0" readingOrder="0"/>
    </dxf>
    <dxf>
      <alignment vertical="center" textRotation="0" wrapText="0" indent="0" justifyLastLine="0" shrinkToFit="0" readingOrder="0"/>
    </dxf>
    <dxf>
      <numFmt numFmtId="167" formatCode="dd/mm/yyyy"/>
      <alignment horizontal="left" vertical="center" textRotation="0" wrapText="0" indent="1" justifyLastLine="0" shrinkToFit="0" readingOrder="0"/>
    </dxf>
    <dxf>
      <alignment vertical="center" textRotation="0" wrapText="0" indent="0" justifyLastLine="0" shrinkToFit="0" readingOrder="0"/>
    </dxf>
    <dxf>
      <font>
        <b val="0"/>
        <i val="0"/>
        <strike val="0"/>
        <condense val="0"/>
        <extend val="0"/>
        <outline val="0"/>
        <shadow val="0"/>
        <u val="none"/>
        <vertAlign val="baseline"/>
        <sz val="10"/>
        <color theme="3"/>
        <name val="Calibri"/>
        <scheme val="minor"/>
      </font>
      <fill>
        <patternFill patternType="none">
          <fgColor indexed="64"/>
          <bgColor indexed="65"/>
        </patternFill>
      </fill>
      <alignment horizontal="general" vertical="center" textRotation="0" wrapText="0" indent="0" justifyLastLine="0" shrinkToFit="0" readingOrder="0"/>
    </dxf>
    <dxf>
      <font>
        <color theme="3"/>
      </font>
      <border>
        <bottom style="medium">
          <color theme="2"/>
        </bottom>
      </border>
    </dxf>
    <dxf>
      <border>
        <bottom style="thin">
          <color theme="2"/>
        </bottom>
        <horizontal style="thin">
          <color theme="2"/>
        </horizontal>
      </border>
    </dxf>
  </dxfs>
  <tableStyles count="1" defaultTableStyle="Activités" defaultPivotStyle="PivotStyleLight8">
    <tableStyle name="Activités" pivot="0" count="2">
      <tableStyleElement type="wholeTable" dxfId="11"/>
      <tableStyleElement type="headerRow"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spc="0" baseline="0">
                <a:solidFill>
                  <a:schemeClr val="accent1"/>
                </a:solidFill>
                <a:latin typeface="+mj-lt"/>
                <a:ea typeface="+mn-ea"/>
                <a:cs typeface="+mn-cs"/>
              </a:defRPr>
            </a:pPr>
            <a:r>
              <a:rPr lang="en-US" sz="1800">
                <a:solidFill>
                  <a:schemeClr val="accent1"/>
                </a:solidFill>
                <a:latin typeface="+mj-lt"/>
              </a:rPr>
              <a:t>Calories brûlées par les activités</a:t>
            </a:r>
          </a:p>
        </c:rich>
      </c:tx>
      <c:layout>
        <c:manualLayout>
          <c:xMode val="edge"/>
          <c:yMode val="edge"/>
          <c:x val="1.4528247989487869E-2"/>
          <c:y val="6.4122965021529171E-2"/>
        </c:manualLayout>
      </c:layout>
      <c:overlay val="0"/>
      <c:spPr>
        <a:noFill/>
        <a:ln>
          <a:noFill/>
        </a:ln>
        <a:effectLst/>
      </c:spPr>
    </c:title>
    <c:autoTitleDeleted val="0"/>
    <c:plotArea>
      <c:layout>
        <c:manualLayout>
          <c:layoutTarget val="inner"/>
          <c:xMode val="edge"/>
          <c:yMode val="edge"/>
          <c:x val="2.1208759161515066E-2"/>
          <c:y val="0.36579555006604564"/>
          <c:w val="0.84022933030807034"/>
          <c:h val="0.44821985487108229"/>
        </c:manualLayout>
      </c:layout>
      <c:barChart>
        <c:barDir val="bar"/>
        <c:grouping val="stacked"/>
        <c:varyColors val="0"/>
        <c:ser>
          <c:idx val="0"/>
          <c:order val="0"/>
          <c:tx>
            <c:strRef>
              <c:f>'Suivi des activités'!$A$3</c:f>
              <c:strCache>
                <c:ptCount val="1"/>
                <c:pt idx="0">
                  <c:v>Vélo</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'Suivi des activités'!$A$1</c:f>
              <c:strCache>
                <c:ptCount val="1"/>
                <c:pt idx="0">
                  <c:v>Suivi des activités</c:v>
                </c:pt>
              </c:strCache>
            </c:strRef>
          </c:cat>
          <c:val>
            <c:numRef>
              <c:f>'Suivi des activités'!$B$5</c:f>
              <c:numCache>
                <c:formatCode>0</c:formatCode>
                <c:ptCount val="1"/>
                <c:pt idx="0">
                  <c:v>847</c:v>
                </c:pt>
              </c:numCache>
            </c:numRef>
          </c:val>
          <c:extLst xmlns:c16r2="http://schemas.microsoft.com/office/drawing/2015/06/chart">
            <c:ext xmlns:c16="http://schemas.microsoft.com/office/drawing/2014/chart" uri="{C3380CC4-5D6E-409C-BE32-E72D297353CC}">
              <c16:uniqueId val="{00000000-0AC2-4068-8E15-25B2DC312D55}"/>
            </c:ext>
          </c:extLst>
        </c:ser>
        <c:ser>
          <c:idx val="1"/>
          <c:order val="1"/>
          <c:tx>
            <c:strRef>
              <c:f>'Suivi des activités'!$A$7</c:f>
              <c:strCache>
                <c:ptCount val="1"/>
                <c:pt idx="0">
                  <c:v>Natation</c:v>
                </c:pt>
              </c:strCache>
            </c:strRef>
          </c:tx>
          <c:spPr>
            <a:solidFill>
              <a:schemeClr val="bg2">
                <a:lumMod val="75000"/>
              </a:schemeClr>
            </a:solidFill>
            <a:ln>
              <a:noFill/>
            </a:ln>
            <a:effectLst/>
          </c:spPr>
          <c:invertIfNegative val="0"/>
          <c:dLbls>
            <c:spPr>
              <a:noFill/>
              <a:ln>
                <a:noFill/>
              </a:ln>
              <a:effectLst/>
            </c:spPr>
            <c:txPr>
              <a:bodyPr rot="0" spcFirstLastPara="1" vertOverflow="ellipsis" vert="horz" wrap="square" anchor="ctr" anchorCtr="1"/>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'Suivi des activités'!$A$1</c:f>
              <c:strCache>
                <c:ptCount val="1"/>
                <c:pt idx="0">
                  <c:v>Suivi des activités</c:v>
                </c:pt>
              </c:strCache>
            </c:strRef>
          </c:cat>
          <c:val>
            <c:numRef>
              <c:f>'Suivi des activités'!$B$9</c:f>
              <c:numCache>
                <c:formatCode>0</c:formatCode>
                <c:ptCount val="1"/>
                <c:pt idx="0">
                  <c:v>237</c:v>
                </c:pt>
              </c:numCache>
            </c:numRef>
          </c:val>
          <c:extLst xmlns:c16r2="http://schemas.microsoft.com/office/drawing/2015/06/chart">
            <c:ext xmlns:c16="http://schemas.microsoft.com/office/drawing/2014/chart" uri="{C3380CC4-5D6E-409C-BE32-E72D297353CC}">
              <c16:uniqueId val="{00000001-0AC2-4068-8E15-25B2DC312D55}"/>
            </c:ext>
          </c:extLst>
        </c:ser>
        <c:ser>
          <c:idx val="2"/>
          <c:order val="2"/>
          <c:tx>
            <c:strRef>
              <c:f>'Suivi des activités'!$A$11</c:f>
              <c:strCache>
                <c:ptCount val="1"/>
                <c:pt idx="0">
                  <c:v>Activité 3</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'Suivi des activités'!$A$1</c:f>
              <c:strCache>
                <c:ptCount val="1"/>
                <c:pt idx="0">
                  <c:v>Suivi des activités</c:v>
                </c:pt>
              </c:strCache>
            </c:strRef>
          </c:cat>
          <c:val>
            <c:numRef>
              <c:f>'Suivi des activités'!$B$13</c:f>
              <c:numCache>
                <c:formatCode>0</c:formatCode>
                <c:ptCount val="1"/>
                <c:pt idx="0">
                  <c:v>150</c:v>
                </c:pt>
              </c:numCache>
            </c:numRef>
          </c:val>
          <c:extLst xmlns:c16r2="http://schemas.microsoft.com/office/drawing/2015/06/chart">
            <c:ext xmlns:c16="http://schemas.microsoft.com/office/drawing/2014/chart" uri="{C3380CC4-5D6E-409C-BE32-E72D297353CC}">
              <c16:uniqueId val="{00000002-0AC2-4068-8E15-25B2DC312D55}"/>
            </c:ext>
          </c:extLst>
        </c:ser>
        <c:ser>
          <c:idx val="3"/>
          <c:order val="3"/>
          <c:tx>
            <c:strRef>
              <c:f>'Suivi des activités'!$A$15</c:f>
              <c:strCache>
                <c:ptCount val="1"/>
                <c:pt idx="0">
                  <c:v>Activité 4</c:v>
                </c:pt>
              </c:strCache>
            </c:strRef>
          </c:tx>
          <c:spPr>
            <a:solidFill>
              <a:schemeClr val="accent4"/>
            </a:solidFill>
            <a:ln>
              <a:noFill/>
            </a:ln>
            <a:effectLst/>
          </c:spPr>
          <c:invertIfNegative val="0"/>
          <c:dLbls>
            <c:spPr>
              <a:noFill/>
              <a:ln>
                <a:noFill/>
              </a:ln>
              <a:effectLst/>
            </c:spPr>
            <c:txPr>
              <a:bodyPr rot="0" spcFirstLastPara="1" vertOverflow="ellipsis" vert="horz" wrap="square" anchor="ctr" anchorCtr="1"/>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'Suivi des activités'!$A$1</c:f>
              <c:strCache>
                <c:ptCount val="1"/>
                <c:pt idx="0">
                  <c:v>Suivi des activités</c:v>
                </c:pt>
              </c:strCache>
            </c:strRef>
          </c:cat>
          <c:val>
            <c:numRef>
              <c:f>'Suivi des activités'!$B$17</c:f>
              <c:numCache>
                <c:formatCode>0</c:formatCode>
                <c:ptCount val="1"/>
                <c:pt idx="0">
                  <c:v>115</c:v>
                </c:pt>
              </c:numCache>
            </c:numRef>
          </c:val>
          <c:extLst xmlns:c16r2="http://schemas.microsoft.com/office/drawing/2015/06/chart">
            <c:ext xmlns:c16="http://schemas.microsoft.com/office/drawing/2014/chart" uri="{C3380CC4-5D6E-409C-BE32-E72D297353CC}">
              <c16:uniqueId val="{00000003-0AC2-4068-8E15-25B2DC312D55}"/>
            </c:ext>
          </c:extLst>
        </c:ser>
        <c:ser>
          <c:idx val="4"/>
          <c:order val="4"/>
          <c:tx>
            <c:strRef>
              <c:f>'Suivi des activités'!$A$19</c:f>
              <c:strCache>
                <c:ptCount val="1"/>
                <c:pt idx="0">
                  <c:v>Activité 5</c:v>
                </c:pt>
              </c:strCache>
            </c:strRef>
          </c:tx>
          <c:spPr>
            <a:solidFill>
              <a:schemeClr val="accent5">
                <a:lumMod val="75000"/>
              </a:schemeClr>
            </a:solidFill>
            <a:ln>
              <a:noFill/>
            </a:ln>
            <a:effectLst/>
          </c:spPr>
          <c:invertIfNegative val="0"/>
          <c:dLbls>
            <c:spPr>
              <a:noFill/>
              <a:ln>
                <a:noFill/>
              </a:ln>
              <a:effectLst/>
            </c:spPr>
            <c:txPr>
              <a:bodyPr rot="0" spcFirstLastPara="1" vertOverflow="ellipsis" vert="horz" wrap="square" anchor="ctr" anchorCtr="1"/>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'Suivi des activités'!$A$1</c:f>
              <c:strCache>
                <c:ptCount val="1"/>
                <c:pt idx="0">
                  <c:v>Suivi des activités</c:v>
                </c:pt>
              </c:strCache>
            </c:strRef>
          </c:cat>
          <c:val>
            <c:numRef>
              <c:f>'Suivi des activités'!$B$21</c:f>
              <c:numCache>
                <c:formatCode>0</c:formatCode>
                <c:ptCount val="1"/>
                <c:pt idx="0">
                  <c:v>345</c:v>
                </c:pt>
              </c:numCache>
            </c:numRef>
          </c:val>
          <c:extLst xmlns:c16r2="http://schemas.microsoft.com/office/drawing/2015/06/chart">
            <c:ext xmlns:c16="http://schemas.microsoft.com/office/drawing/2014/chart" uri="{C3380CC4-5D6E-409C-BE32-E72D297353CC}">
              <c16:uniqueId val="{00000004-0AC2-4068-8E15-25B2DC312D55}"/>
            </c:ext>
          </c:extLst>
        </c:ser>
        <c:dLbls>
          <c:showLegendKey val="0"/>
          <c:showVal val="0"/>
          <c:showCatName val="0"/>
          <c:showSerName val="0"/>
          <c:showPercent val="0"/>
          <c:showBubbleSize val="0"/>
        </c:dLbls>
        <c:gapWidth val="40"/>
        <c:overlap val="100"/>
        <c:axId val="216478464"/>
        <c:axId val="216480384"/>
      </c:barChart>
      <c:catAx>
        <c:axId val="216478464"/>
        <c:scaling>
          <c:orientation val="minMax"/>
        </c:scaling>
        <c:delete val="1"/>
        <c:axPos val="l"/>
        <c:numFmt formatCode="General" sourceLinked="1"/>
        <c:majorTickMark val="none"/>
        <c:minorTickMark val="none"/>
        <c:tickLblPos val="nextTo"/>
        <c:crossAx val="216480384"/>
        <c:crosses val="autoZero"/>
        <c:auto val="1"/>
        <c:lblAlgn val="ctr"/>
        <c:lblOffset val="100"/>
        <c:noMultiLvlLbl val="0"/>
      </c:catAx>
      <c:valAx>
        <c:axId val="21648038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216478464"/>
        <c:crosses val="autoZero"/>
        <c:crossBetween val="between"/>
      </c:valAx>
      <c:spPr>
        <a:noFill/>
        <a:ln>
          <a:noFill/>
        </a:ln>
        <a:effectLst/>
      </c:spPr>
    </c:plotArea>
    <c:legend>
      <c:legendPos val="r"/>
      <c:layout>
        <c:manualLayout>
          <c:xMode val="edge"/>
          <c:yMode val="edge"/>
          <c:x val="0.89336229151803415"/>
          <c:y val="0.28856020448424341"/>
          <c:w val="0.10474831671682065"/>
          <c:h val="0.6753853807489749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sz="1200"/>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0</xdr:colOff>
      <xdr:row>0</xdr:row>
      <xdr:rowOff>57150</xdr:rowOff>
    </xdr:from>
    <xdr:to>
      <xdr:col>11</xdr:col>
      <xdr:colOff>2409825</xdr:colOff>
      <xdr:row>3</xdr:row>
      <xdr:rowOff>28575</xdr:rowOff>
    </xdr:to>
    <xdr:graphicFrame macro="">
      <xdr:nvGraphicFramePr>
        <xdr:cNvPr id="2" name="Calories brûlées" descr="Graphique à barres empilées montrant le total des calories brûlées par activité." title="Calories brûlées par les activités">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 name="Liste" displayName="Liste" ref="E5:L12" totalsRowShown="0" headerRowDxfId="9" dataDxfId="8">
  <tableColumns count="8">
    <tableColumn id="1" name="Date" dataDxfId="7"/>
    <tableColumn id="2" name="Activité" dataDxfId="6"/>
    <tableColumn id="9" name="Heure de début" dataDxfId="5"/>
    <tableColumn id="10" name="Durée" dataDxfId="4"/>
    <tableColumn id="3" name="Total" dataDxfId="3"/>
    <tableColumn id="4" name="Unité" dataDxfId="2">
      <calculatedColumnFormula>IFERROR(VLOOKUP(Liste[[#This Row],[Activité]],RechercheActivité,2,FALSE),"")</calculatedColumnFormula>
    </tableColumn>
    <tableColumn id="5" name="Calories" dataDxfId="1"/>
    <tableColumn id="7" name="Note" dataDxfId="0"/>
  </tableColumns>
  <tableStyleInfo name="Activités" showFirstColumn="0" showLastColumn="0" showRowStripes="1" showColumnStripes="0"/>
  <extLst>
    <ext xmlns:x14="http://schemas.microsoft.com/office/spreadsheetml/2009/9/main" uri="{504A1905-F514-4f6f-8877-14C23A59335A}">
      <x14:table altText="Activités" altTextSummary="Liste d’informations sur les activités (par exemple, date, type d’activité, heure de début, durée, total, unité, calories et note)."/>
    </ext>
  </extLst>
</table>
</file>

<file path=xl/theme/theme1.xml><?xml version="1.0" encoding="utf-8"?>
<a:theme xmlns:a="http://schemas.openxmlformats.org/drawingml/2006/main" name="Office Theme">
  <a:themeElements>
    <a:clrScheme name="Activity Log">
      <a:dk1>
        <a:sysClr val="windowText" lastClr="000000"/>
      </a:dk1>
      <a:lt1>
        <a:sysClr val="window" lastClr="FFFFFF"/>
      </a:lt1>
      <a:dk2>
        <a:srgbClr val="414141"/>
      </a:dk2>
      <a:lt2>
        <a:srgbClr val="F0F0F0"/>
      </a:lt2>
      <a:accent1>
        <a:srgbClr val="F01414"/>
      </a:accent1>
      <a:accent2>
        <a:srgbClr val="2895BF"/>
      </a:accent2>
      <a:accent3>
        <a:srgbClr val="BF1A8D"/>
      </a:accent3>
      <a:accent4>
        <a:srgbClr val="FF9900"/>
      </a:accent4>
      <a:accent5>
        <a:srgbClr val="9B9B9B"/>
      </a:accent5>
      <a:accent6>
        <a:srgbClr val="CD865B"/>
      </a:accent6>
      <a:hlink>
        <a:srgbClr val="0095BF"/>
      </a:hlink>
      <a:folHlink>
        <a:srgbClr val="BF1A8D"/>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fitToPage="1"/>
  </sheetPr>
  <dimension ref="A1:L24"/>
  <sheetViews>
    <sheetView showGridLines="0" tabSelected="1" zoomScaleNormal="100" workbookViewId="0"/>
  </sheetViews>
  <sheetFormatPr defaultColWidth="9.109375" defaultRowHeight="21.75" customHeight="1" x14ac:dyDescent="0.3"/>
  <cols>
    <col min="1" max="1" width="14.44140625" style="4" customWidth="1"/>
    <col min="2" max="2" width="16" style="4" customWidth="1"/>
    <col min="3" max="3" width="9.44140625" style="23" customWidth="1"/>
    <col min="4" max="4" width="1.44140625" customWidth="1"/>
    <col min="5" max="5" width="14.33203125" style="38" customWidth="1"/>
    <col min="6" max="6" width="17.88671875" style="4" customWidth="1"/>
    <col min="7" max="7" width="15.109375" style="7" customWidth="1"/>
    <col min="8" max="8" width="11.6640625" style="4" customWidth="1"/>
    <col min="9" max="9" width="9.88671875" style="4" customWidth="1"/>
    <col min="10" max="10" width="12" style="2" bestFit="1" customWidth="1"/>
    <col min="11" max="11" width="10.44140625" customWidth="1"/>
    <col min="12" max="12" width="36.5546875" customWidth="1"/>
  </cols>
  <sheetData>
    <row r="1" spans="1:12" s="3" customFormat="1" ht="33" customHeight="1" x14ac:dyDescent="0.85">
      <c r="A1" s="39" t="s">
        <v>0</v>
      </c>
      <c r="B1" s="14"/>
      <c r="C1" s="17"/>
      <c r="D1"/>
      <c r="E1" s="5"/>
      <c r="F1" s="5"/>
      <c r="G1" s="6"/>
      <c r="H1" s="5"/>
      <c r="I1" s="5"/>
      <c r="J1" s="1"/>
    </row>
    <row r="2" spans="1:12" ht="74.25" customHeight="1" x14ac:dyDescent="0.3">
      <c r="A2" s="40" t="s">
        <v>1</v>
      </c>
      <c r="B2" s="40"/>
      <c r="C2" s="40"/>
      <c r="E2" s="4"/>
      <c r="G2" s="11"/>
      <c r="H2"/>
      <c r="I2"/>
      <c r="J2"/>
    </row>
    <row r="3" spans="1:12" ht="18" customHeight="1" x14ac:dyDescent="0.3">
      <c r="A3" s="41" t="s">
        <v>2</v>
      </c>
      <c r="B3" s="43">
        <f>SUMIF(Liste[Activité],Catégorie1,Liste[Total])</f>
        <v>19.46</v>
      </c>
      <c r="C3" s="18"/>
      <c r="E3"/>
      <c r="F3"/>
      <c r="G3"/>
      <c r="H3"/>
      <c r="I3"/>
      <c r="J3"/>
    </row>
    <row r="4" spans="1:12" ht="18" customHeight="1" x14ac:dyDescent="0.3">
      <c r="A4" s="41"/>
      <c r="B4" s="43"/>
      <c r="C4" s="15" t="s">
        <v>3</v>
      </c>
      <c r="E4" s="4"/>
      <c r="H4"/>
      <c r="I4"/>
      <c r="J4"/>
    </row>
    <row r="5" spans="1:12" ht="21.75" customHeight="1" x14ac:dyDescent="0.2">
      <c r="A5" s="41"/>
      <c r="B5" s="44">
        <f>SUMIF(Liste[Activité],Catégorie1,Liste[Calories])</f>
        <v>847</v>
      </c>
      <c r="C5" s="16" t="s">
        <v>4</v>
      </c>
      <c r="E5" s="28" t="s">
        <v>5</v>
      </c>
      <c r="F5" s="8" t="s">
        <v>6</v>
      </c>
      <c r="G5" s="29" t="s">
        <v>7</v>
      </c>
      <c r="H5" s="27" t="s">
        <v>8</v>
      </c>
      <c r="I5" s="27" t="s">
        <v>9</v>
      </c>
      <c r="J5" s="30" t="s">
        <v>10</v>
      </c>
      <c r="K5" s="29" t="s">
        <v>4</v>
      </c>
      <c r="L5" s="8" t="s">
        <v>11</v>
      </c>
    </row>
    <row r="6" spans="1:12" ht="21.75" customHeight="1" thickBot="1" x14ac:dyDescent="0.25">
      <c r="A6" s="42"/>
      <c r="B6" s="45"/>
      <c r="C6" s="19"/>
      <c r="E6" s="31">
        <v>41793</v>
      </c>
      <c r="F6" s="8" t="s">
        <v>2</v>
      </c>
      <c r="G6" s="36">
        <v>0.66666666666666663</v>
      </c>
      <c r="H6" s="10">
        <v>1.5972222222222224E-2</v>
      </c>
      <c r="I6" s="9">
        <v>3.66</v>
      </c>
      <c r="J6" s="26" t="str">
        <f>IFERROR(VLOOKUP(Liste[[#This Row],[Activité]],RechercheActivité,2,FALSE),"")</f>
        <v>Kilomètres</v>
      </c>
      <c r="K6" s="24">
        <v>173</v>
      </c>
      <c r="L6" s="8" t="s">
        <v>12</v>
      </c>
    </row>
    <row r="7" spans="1:12" ht="21.75" customHeight="1" thickTop="1" x14ac:dyDescent="0.3">
      <c r="A7" s="46" t="s">
        <v>13</v>
      </c>
      <c r="B7" s="43">
        <f>SUMIF(Liste[Activité],Catégorie2,Liste[Total])</f>
        <v>1700</v>
      </c>
      <c r="C7" s="20"/>
      <c r="E7" s="31">
        <v>41795</v>
      </c>
      <c r="F7" s="8" t="s">
        <v>2</v>
      </c>
      <c r="G7" s="36">
        <v>0.60416666666666663</v>
      </c>
      <c r="H7" s="10">
        <v>3.125E-2</v>
      </c>
      <c r="I7" s="9">
        <v>7.8</v>
      </c>
      <c r="J7" s="26" t="str">
        <f>IFERROR(VLOOKUP(Liste[[#This Row],[Activité]],RechercheActivité,2,FALSE),"")</f>
        <v>Kilomètres</v>
      </c>
      <c r="K7" s="24">
        <v>330</v>
      </c>
      <c r="L7" s="8" t="s">
        <v>14</v>
      </c>
    </row>
    <row r="8" spans="1:12" ht="21.75" customHeight="1" x14ac:dyDescent="0.3">
      <c r="A8" s="41"/>
      <c r="B8" s="43"/>
      <c r="C8" s="15" t="s">
        <v>15</v>
      </c>
      <c r="E8" s="31">
        <v>41796</v>
      </c>
      <c r="F8" s="8" t="s">
        <v>13</v>
      </c>
      <c r="G8" s="36">
        <v>0.41666666666666669</v>
      </c>
      <c r="H8" s="10">
        <v>2.0833333333333332E-2</v>
      </c>
      <c r="I8" s="9">
        <v>1700</v>
      </c>
      <c r="J8" s="26" t="str">
        <f>IFERROR(VLOOKUP(Liste[[#This Row],[Activité]],RechercheActivité,2,FALSE),"")</f>
        <v>Mètres</v>
      </c>
      <c r="K8" s="24">
        <v>237</v>
      </c>
      <c r="L8" s="8" t="s">
        <v>16</v>
      </c>
    </row>
    <row r="9" spans="1:12" ht="21.75" customHeight="1" x14ac:dyDescent="0.2">
      <c r="A9" s="41"/>
      <c r="B9" s="44">
        <f>SUMIF(Liste[Activité],Catégorie2,Liste[Calories])</f>
        <v>237</v>
      </c>
      <c r="C9" s="16" t="s">
        <v>4</v>
      </c>
      <c r="E9" s="31">
        <v>41797</v>
      </c>
      <c r="F9" s="8" t="s">
        <v>17</v>
      </c>
      <c r="G9" s="36">
        <v>0.5625</v>
      </c>
      <c r="H9" s="10">
        <v>2.4305555555555556E-2</v>
      </c>
      <c r="I9" s="9">
        <v>3227</v>
      </c>
      <c r="J9" s="26" t="str">
        <f>IFERROR(VLOOKUP(Liste[[#This Row],[Activité]],RechercheActivité,2,FALSE),"")</f>
        <v>Pas</v>
      </c>
      <c r="K9" s="24">
        <v>150</v>
      </c>
      <c r="L9" s="8"/>
    </row>
    <row r="10" spans="1:12" ht="21.75" customHeight="1" thickBot="1" x14ac:dyDescent="0.35">
      <c r="A10" s="42"/>
      <c r="B10" s="45"/>
      <c r="C10" s="21"/>
      <c r="E10" s="31">
        <v>41801</v>
      </c>
      <c r="F10" s="8" t="s">
        <v>18</v>
      </c>
      <c r="G10" s="36">
        <v>0.22916666666666666</v>
      </c>
      <c r="H10" s="10">
        <v>2.0833333333333332E-2</v>
      </c>
      <c r="I10" s="9">
        <v>30</v>
      </c>
      <c r="J10" s="26" t="str">
        <f>IFERROR(VLOOKUP(Liste[[#This Row],[Activité]],RechercheActivité,2,FALSE),"")</f>
        <v>Répétitions</v>
      </c>
      <c r="K10" s="24">
        <v>115</v>
      </c>
      <c r="L10" s="8"/>
    </row>
    <row r="11" spans="1:12" ht="21.75" customHeight="1" thickTop="1" x14ac:dyDescent="0.3">
      <c r="A11" s="46" t="s">
        <v>17</v>
      </c>
      <c r="B11" s="43">
        <f>SUMIF(Liste[Activité],Catégorie3,Liste[Total])</f>
        <v>3227</v>
      </c>
      <c r="C11" s="20"/>
      <c r="E11" s="32">
        <v>41801</v>
      </c>
      <c r="F11" s="12" t="s">
        <v>19</v>
      </c>
      <c r="G11" s="37">
        <v>0.25</v>
      </c>
      <c r="H11" s="34">
        <v>3.125E-2</v>
      </c>
      <c r="I11" s="12">
        <v>5</v>
      </c>
      <c r="J11" s="26" t="str">
        <f>IFERROR(VLOOKUP(Liste[[#This Row],[Activité]],RechercheActivité,2,FALSE),"")</f>
        <v>Kilomètres</v>
      </c>
      <c r="K11" s="25">
        <v>345</v>
      </c>
      <c r="L11" s="13"/>
    </row>
    <row r="12" spans="1:12" ht="21.75" customHeight="1" x14ac:dyDescent="0.3">
      <c r="A12" s="41"/>
      <c r="B12" s="43"/>
      <c r="C12" s="15" t="s">
        <v>20</v>
      </c>
      <c r="E12" s="32">
        <v>41803</v>
      </c>
      <c r="F12" s="12" t="s">
        <v>2</v>
      </c>
      <c r="G12" s="37">
        <v>0.41666666666666669</v>
      </c>
      <c r="H12" s="34">
        <v>2.7777777777777776E-2</v>
      </c>
      <c r="I12" s="12">
        <v>8</v>
      </c>
      <c r="J12" s="26" t="str">
        <f>IFERROR(VLOOKUP(Liste[[#This Row],[Activité]],RechercheActivité,2,FALSE),"")</f>
        <v>Kilomètres</v>
      </c>
      <c r="K12" s="25">
        <v>344</v>
      </c>
      <c r="L12" s="33"/>
    </row>
    <row r="13" spans="1:12" ht="21.75" customHeight="1" x14ac:dyDescent="0.3">
      <c r="A13" s="41"/>
      <c r="B13" s="44">
        <f>SUMIF(Liste[Activité],Catégorie3,Liste[Calories])</f>
        <v>150</v>
      </c>
      <c r="C13" s="16" t="s">
        <v>4</v>
      </c>
      <c r="L13" s="8"/>
    </row>
    <row r="14" spans="1:12" ht="21.75" customHeight="1" thickBot="1" x14ac:dyDescent="0.35">
      <c r="A14" s="41"/>
      <c r="B14" s="45"/>
      <c r="C14" s="22"/>
      <c r="L14" s="8"/>
    </row>
    <row r="15" spans="1:12" ht="21.75" customHeight="1" thickTop="1" x14ac:dyDescent="0.3">
      <c r="A15" s="46" t="s">
        <v>18</v>
      </c>
      <c r="B15" s="43">
        <f>SUMIF(Liste[Activité],Catégorie4,Liste[Total])</f>
        <v>30</v>
      </c>
      <c r="C15" s="20"/>
      <c r="L15" s="8"/>
    </row>
    <row r="16" spans="1:12" ht="21.75" customHeight="1" x14ac:dyDescent="0.3">
      <c r="A16" s="41"/>
      <c r="B16" s="43"/>
      <c r="C16" s="15" t="s">
        <v>21</v>
      </c>
      <c r="L16" s="13"/>
    </row>
    <row r="17" spans="1:3" ht="21.75" customHeight="1" x14ac:dyDescent="0.3">
      <c r="A17" s="41"/>
      <c r="B17" s="44">
        <f>SUMIF(Liste[Activité],Catégorie4,Liste[Calories])</f>
        <v>115</v>
      </c>
      <c r="C17" s="16" t="s">
        <v>4</v>
      </c>
    </row>
    <row r="18" spans="1:3" ht="21.75" customHeight="1" thickBot="1" x14ac:dyDescent="0.35">
      <c r="A18" s="41"/>
      <c r="B18" s="45"/>
      <c r="C18" s="21"/>
    </row>
    <row r="19" spans="1:3" ht="21.75" customHeight="1" thickTop="1" x14ac:dyDescent="0.3">
      <c r="A19" s="53" t="s">
        <v>19</v>
      </c>
      <c r="B19" s="43">
        <f>SUMIF(Liste[Activité],Catégorie5,Liste[Total])</f>
        <v>5</v>
      </c>
      <c r="C19" s="20"/>
    </row>
    <row r="20" spans="1:3" ht="21.75" customHeight="1" x14ac:dyDescent="0.3">
      <c r="A20" s="54"/>
      <c r="B20" s="43"/>
      <c r="C20" s="15" t="s">
        <v>3</v>
      </c>
    </row>
    <row r="21" spans="1:3" ht="21.75" customHeight="1" x14ac:dyDescent="0.3">
      <c r="A21" s="54"/>
      <c r="B21" s="44">
        <f>SUMIF(Liste[Activité],Catégorie5,Liste[Calories])</f>
        <v>345</v>
      </c>
      <c r="C21" s="16" t="s">
        <v>4</v>
      </c>
    </row>
    <row r="22" spans="1:3" ht="21.75" customHeight="1" thickBot="1" x14ac:dyDescent="0.35">
      <c r="A22" s="54"/>
      <c r="B22" s="45"/>
      <c r="C22" s="22"/>
    </row>
    <row r="23" spans="1:3" ht="21.75" customHeight="1" thickTop="1" x14ac:dyDescent="0.3">
      <c r="A23" s="47" t="s">
        <v>9</v>
      </c>
      <c r="B23" s="49">
        <f>SUM(B21,B17,B13,B9,B5)</f>
        <v>1694</v>
      </c>
      <c r="C23" s="51" t="s">
        <v>4</v>
      </c>
    </row>
    <row r="24" spans="1:3" ht="21.75" customHeight="1" x14ac:dyDescent="0.3">
      <c r="A24" s="48"/>
      <c r="B24" s="50"/>
      <c r="C24" s="52"/>
    </row>
  </sheetData>
  <mergeCells count="19">
    <mergeCell ref="B9:B10"/>
    <mergeCell ref="A7:A10"/>
    <mergeCell ref="A23:A24"/>
    <mergeCell ref="B23:B24"/>
    <mergeCell ref="C23:C24"/>
    <mergeCell ref="B11:B12"/>
    <mergeCell ref="B13:B14"/>
    <mergeCell ref="B19:B20"/>
    <mergeCell ref="B21:B22"/>
    <mergeCell ref="B15:B16"/>
    <mergeCell ref="B17:B18"/>
    <mergeCell ref="A11:A14"/>
    <mergeCell ref="A15:A18"/>
    <mergeCell ref="A19:A22"/>
    <mergeCell ref="A2:C2"/>
    <mergeCell ref="A3:A6"/>
    <mergeCell ref="B3:B4"/>
    <mergeCell ref="B5:B6"/>
    <mergeCell ref="B7:B8"/>
  </mergeCells>
  <dataValidations count="4">
    <dataValidation type="list" allowBlank="1" sqref="F6:F12">
      <formula1>ListeActivités</formula1>
    </dataValidation>
    <dataValidation type="custom" errorStyle="warning" allowBlank="1" showInputMessage="1" showErrorMessage="1" errorTitle="Désolé..." error="Les calories entrées dans la feuille sont résumées ici pour le graphique. Les modifications entrées ici peuvent entraîner une erreur. Si vous êtes certain de vouloir modifier ceci, cliquez sur Oui. Sinon, cliquez sur Annuler. " sqref="C23:C24">
      <formula1>"Calories"</formula1>
    </dataValidation>
    <dataValidation type="custom" errorStyle="warning" allowBlank="1" showInputMessage="1" showErrorMessage="1" errorTitle="Désolé..." error="Les calories entrées dans la feuille sont résumées ici pour le graphique. Les modifications entrées ici peuvent entraîner une erreur. Si vous êtes certain de vouloir effectuer cette modification, cliquez sur Oui. Sinon, cliquez sur Annuler. " sqref="C5 C9 C13 C17 C21">
      <formula1>"Calories"</formula1>
    </dataValidation>
    <dataValidation type="list" allowBlank="1" showInputMessage="1" sqref="C20 C16 C12 C8 C4">
      <formula1>"Kilomètres,Pas,Tours,Mètres,Répétitions,Minutes"</formula1>
    </dataValidation>
  </dataValidations>
  <printOptions horizontalCentered="1"/>
  <pageMargins left="0.25" right="0.25" top="0.5" bottom="0.5" header="0.3" footer="0.3"/>
  <pageSetup scale="69" fitToHeight="0" orientation="portrait" r:id="rId1"/>
  <headerFooter differentFirst="1">
    <oddFoote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C8"/>
  <sheetViews>
    <sheetView showGridLines="0" workbookViewId="0">
      <selection activeCell="C5" sqref="C5"/>
    </sheetView>
  </sheetViews>
  <sheetFormatPr defaultColWidth="9.109375" defaultRowHeight="21.75" customHeight="1" x14ac:dyDescent="0.3"/>
  <cols>
    <col min="1" max="1" width="2.33203125" customWidth="1"/>
    <col min="2" max="2" width="24.33203125" customWidth="1"/>
    <col min="3" max="3" width="26.5546875" customWidth="1"/>
  </cols>
  <sheetData>
    <row r="1" spans="2:3" ht="36.75" customHeight="1" x14ac:dyDescent="0.3">
      <c r="B1" s="55" t="s">
        <v>22</v>
      </c>
      <c r="C1" s="55"/>
    </row>
    <row r="2" spans="2:3" ht="40.5" customHeight="1" x14ac:dyDescent="0.3">
      <c r="B2" s="56" t="s">
        <v>23</v>
      </c>
      <c r="C2" s="56"/>
    </row>
    <row r="3" spans="2:3" ht="29.25" customHeight="1" x14ac:dyDescent="0.3">
      <c r="B3" s="35" t="s">
        <v>6</v>
      </c>
      <c r="C3" s="35" t="s">
        <v>24</v>
      </c>
    </row>
    <row r="4" spans="2:3" ht="21.75" customHeight="1" x14ac:dyDescent="0.3">
      <c r="B4" t="str">
        <f>TRIM(Catégorie1)</f>
        <v>Vélo</v>
      </c>
      <c r="C4" t="str">
        <f>Catégorie1Unité</f>
        <v>Kilomètres</v>
      </c>
    </row>
    <row r="5" spans="2:3" ht="21.75" customHeight="1" x14ac:dyDescent="0.3">
      <c r="B5" t="str">
        <f>TRIM(Catégorie2)</f>
        <v>Natation</v>
      </c>
      <c r="C5" t="str">
        <f>Catégorie2Unité</f>
        <v>Mètres</v>
      </c>
    </row>
    <row r="6" spans="2:3" ht="21.75" customHeight="1" x14ac:dyDescent="0.3">
      <c r="B6" t="str">
        <f>TRIM(Catégorie3)</f>
        <v>Activité 3</v>
      </c>
      <c r="C6" t="str">
        <f>Catégorie3Unité</f>
        <v>Pas</v>
      </c>
    </row>
    <row r="7" spans="2:3" ht="21.75" customHeight="1" x14ac:dyDescent="0.3">
      <c r="B7" t="str">
        <f>TRIM(Catégorie4)</f>
        <v>Activité 4</v>
      </c>
      <c r="C7" t="str">
        <f>Catégorie4Unité</f>
        <v>Répétitions</v>
      </c>
    </row>
    <row r="8" spans="2:3" ht="21.75" customHeight="1" x14ac:dyDescent="0.3">
      <c r="B8" t="str">
        <f>TRIM(Catégorie5)</f>
        <v>Activité 5</v>
      </c>
      <c r="C8" t="str">
        <f>Catégorie5Unité</f>
        <v>Kilomètres</v>
      </c>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13</vt:i4>
      </vt:variant>
    </vt:vector>
  </HeadingPairs>
  <TitlesOfParts>
    <vt:vector size="15" baseType="lpstr">
      <vt:lpstr>Suivi des activités</vt:lpstr>
      <vt:lpstr>Liste des activités</vt:lpstr>
      <vt:lpstr>Catégorie1</vt:lpstr>
      <vt:lpstr>Catégorie1Unité</vt:lpstr>
      <vt:lpstr>Catégorie2</vt:lpstr>
      <vt:lpstr>Catégorie2Unité</vt:lpstr>
      <vt:lpstr>Catégorie3</vt:lpstr>
      <vt:lpstr>Catégorie3Unité</vt:lpstr>
      <vt:lpstr>Catégorie4</vt:lpstr>
      <vt:lpstr>Catégorie4Unité</vt:lpstr>
      <vt:lpstr>Catégorie5</vt:lpstr>
      <vt:lpstr>Catégorie5Unité</vt:lpstr>
      <vt:lpstr>ListeActivités</vt:lpstr>
      <vt:lpstr>RechercheActivité</vt:lpstr>
      <vt:lpstr>TousAutres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2016-11-29T07:33:26Z</dcterms:created>
  <dcterms:modified xsi:type="dcterms:W3CDTF">2016-11-29T07:34:34Z</dcterms:modified>
</cp:coreProperties>
</file>